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partment\Planning\Planning_Share\Monthly\2026\"/>
    </mc:Choice>
  </mc:AlternateContent>
  <xr:revisionPtr revIDLastSave="0" documentId="13_ncr:1_{5951B5FA-4917-4666-9899-7382E2F9CBA1}" xr6:coauthVersionLast="47" xr6:coauthVersionMax="47" xr10:uidLastSave="{00000000-0000-0000-0000-000000000000}"/>
  <bookViews>
    <workbookView xWindow="0" yWindow="2340" windowWidth="26565" windowHeight="11295" xr2:uid="{00000000-000D-0000-FFFF-FFFF00000000}"/>
  </bookViews>
  <sheets>
    <sheet name="Approved" sheetId="1" r:id="rId1"/>
    <sheet name="Expired" sheetId="2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6" i="2"/>
  <c r="E6" i="2"/>
  <c r="P29" i="1"/>
  <c r="P20" i="1"/>
  <c r="P7" i="1"/>
  <c r="D48" i="1"/>
  <c r="E44" i="1"/>
  <c r="D44" i="1"/>
  <c r="D49" i="1" s="1"/>
  <c r="D15" i="1"/>
  <c r="D24" i="1"/>
  <c r="E24" i="1"/>
  <c r="P12" i="1"/>
  <c r="P33" i="1"/>
  <c r="F36" i="1"/>
  <c r="P36" i="1"/>
  <c r="G44" i="1" l="1"/>
  <c r="G24" i="1"/>
  <c r="G15" i="1"/>
  <c r="O5" i="2"/>
  <c r="O4" i="2"/>
  <c r="O3" i="2"/>
  <c r="P3" i="1"/>
  <c r="P8" i="1"/>
  <c r="P47" i="1"/>
  <c r="P4" i="1"/>
  <c r="F10" i="1"/>
  <c r="P5" i="1"/>
  <c r="P26" i="1"/>
  <c r="P27" i="1"/>
  <c r="P9" i="1"/>
  <c r="P6" i="1"/>
  <c r="P10" i="1"/>
  <c r="P17" i="1"/>
  <c r="P13" i="1" l="1"/>
  <c r="P28" i="1"/>
  <c r="F37" i="1"/>
  <c r="P37" i="1"/>
  <c r="F12" i="1" l="1"/>
  <c r="F23" i="1" l="1"/>
  <c r="F21" i="1"/>
  <c r="F13" i="1"/>
  <c r="F11" i="1"/>
  <c r="F7" i="1"/>
  <c r="F6" i="1"/>
  <c r="F15" i="1" s="1"/>
  <c r="E48" i="1"/>
  <c r="E49" i="1" s="1"/>
  <c r="F43" i="1"/>
  <c r="F42" i="1"/>
  <c r="F41" i="1"/>
  <c r="F40" i="1"/>
  <c r="F38" i="1"/>
  <c r="F32" i="1"/>
  <c r="F31" i="1"/>
  <c r="F30" i="1"/>
  <c r="F44" i="1" s="1"/>
  <c r="F46" i="1"/>
  <c r="P46" i="1" s="1"/>
  <c r="F39" i="1"/>
  <c r="F20" i="1"/>
  <c r="F18" i="1"/>
  <c r="F24" i="1" s="1"/>
  <c r="F9" i="1"/>
  <c r="P18" i="1"/>
  <c r="P19" i="1"/>
  <c r="P43" i="1"/>
  <c r="P42" i="1"/>
  <c r="P41" i="1"/>
  <c r="P40" i="1"/>
  <c r="P39" i="1"/>
  <c r="P38" i="1"/>
  <c r="P32" i="1"/>
  <c r="P31" i="1"/>
  <c r="P30" i="1"/>
  <c r="P23" i="1"/>
  <c r="P22" i="1"/>
  <c r="P21" i="1"/>
  <c r="P24" i="1" l="1"/>
  <c r="P44" i="1"/>
  <c r="G48" i="1"/>
  <c r="G49" i="1" s="1"/>
  <c r="F48" i="1" l="1"/>
  <c r="F49" i="1" s="1"/>
  <c r="P11" i="1" l="1"/>
  <c r="P14" i="1" l="1"/>
  <c r="P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Galloway-Burke, Abigail</author>
  </authors>
  <commentList>
    <comment ref="A35" authorId="0" shapeId="0" xr:uid="{0946C2AE-66D6-49D1-BCA4-B45DEBB07F86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Subdivided and Sold to Mann Kathi D Trustee 
Donnahue Realty Trust</t>
        </r>
      </text>
    </comment>
    <comment ref="D46" authorId="0" shapeId="0" xr:uid="{50E1E284-637D-48FE-BE01-F41B4CAA3271}">
      <text>
        <r>
          <rPr>
            <b/>
            <sz val="9"/>
            <color indexed="81"/>
            <rFont val="Tahoma"/>
            <family val="2"/>
          </rPr>
          <t>Galloway-Burke, Abigail:</t>
        </r>
        <r>
          <rPr>
            <sz val="9"/>
            <color indexed="81"/>
            <rFont val="Tahoma"/>
            <family val="2"/>
          </rPr>
          <t xml:space="preserve">
3-4 Units were moved from phase 1 to phase 2. The totals are currently incorrect. </t>
        </r>
      </text>
    </comment>
  </commentList>
</comments>
</file>

<file path=xl/sharedStrings.xml><?xml version="1.0" encoding="utf-8"?>
<sst xmlns="http://schemas.openxmlformats.org/spreadsheetml/2006/main" count="364" uniqueCount="188">
  <si>
    <t xml:space="preserve">NAME </t>
  </si>
  <si>
    <t>PLANNING FILE #</t>
  </si>
  <si>
    <t>MAP</t>
  </si>
  <si>
    <t>L0T</t>
  </si>
  <si>
    <t>A</t>
  </si>
  <si>
    <t>H</t>
  </si>
  <si>
    <t>I</t>
  </si>
  <si>
    <t>Subdivisions:</t>
  </si>
  <si>
    <t>M</t>
  </si>
  <si>
    <t>K</t>
  </si>
  <si>
    <t>E</t>
  </si>
  <si>
    <t>N</t>
  </si>
  <si>
    <t>G</t>
  </si>
  <si>
    <t xml:space="preserve">TOTAL APPROVED UNITS </t>
  </si>
  <si>
    <t>Total Units</t>
  </si>
  <si>
    <t>Units Built*</t>
  </si>
  <si>
    <t>Units left</t>
  </si>
  <si>
    <t>EXPIRATION  DATE</t>
  </si>
  <si>
    <t>B</t>
  </si>
  <si>
    <t>Ayer</t>
  </si>
  <si>
    <t>Weeden</t>
  </si>
  <si>
    <t>Garrison Rd</t>
  </si>
  <si>
    <t>P04-25</t>
  </si>
  <si>
    <t>1P</t>
  </si>
  <si>
    <t>Boxwood/Wildewood</t>
  </si>
  <si>
    <t>P04-42</t>
  </si>
  <si>
    <t>SCRD DATE</t>
  </si>
  <si>
    <t>Havenwood Farm at Alden</t>
  </si>
  <si>
    <t>StoneCroft</t>
  </si>
  <si>
    <t>Carriage Hill Ln</t>
  </si>
  <si>
    <t>D</t>
  </si>
  <si>
    <t>P05-18</t>
  </si>
  <si>
    <r>
      <t>Multi-Family:</t>
    </r>
    <r>
      <rPr>
        <sz val="10"/>
        <color indexed="8"/>
        <rFont val="Times New Roman"/>
        <family val="1"/>
      </rPr>
      <t xml:space="preserve">  </t>
    </r>
  </si>
  <si>
    <t>Total: Multi-family</t>
  </si>
  <si>
    <t>Total: Elderly</t>
  </si>
  <si>
    <t>DATE OF PB SIGNATURE</t>
  </si>
  <si>
    <t>SCHOOL</t>
  </si>
  <si>
    <t>W</t>
  </si>
  <si>
    <t>Site</t>
  </si>
  <si>
    <t>Students**</t>
  </si>
  <si>
    <t xml:space="preserve">DATE OF PB APPROVAL </t>
  </si>
  <si>
    <t>P07-43</t>
  </si>
  <si>
    <t>Paddocks/Tidewater Farms</t>
  </si>
  <si>
    <t>Arbor Woods</t>
  </si>
  <si>
    <t>Saddle Trail Dr</t>
  </si>
  <si>
    <t>Hidden Valley Drive</t>
  </si>
  <si>
    <t>94C</t>
  </si>
  <si>
    <t>Hidden Valley Dr</t>
  </si>
  <si>
    <t>P09-03</t>
  </si>
  <si>
    <t>Cielo Dr</t>
  </si>
  <si>
    <t>No</t>
  </si>
  <si>
    <t>P06-25</t>
  </si>
  <si>
    <t>STREET NAME</t>
  </si>
  <si>
    <t>Fresian Drive</t>
  </si>
  <si>
    <t>Arch St</t>
  </si>
  <si>
    <t>P12-28</t>
  </si>
  <si>
    <t>Mixed Use</t>
  </si>
  <si>
    <t>Total: Mixed Use</t>
  </si>
  <si>
    <t>Eagan Drive</t>
  </si>
  <si>
    <t>P16-25</t>
  </si>
  <si>
    <t>RV Paolini Construction, LLC</t>
  </si>
  <si>
    <t>P18-45</t>
  </si>
  <si>
    <t xml:space="preserve">M </t>
  </si>
  <si>
    <t>Little Bay Marina</t>
  </si>
  <si>
    <t>P19-05</t>
  </si>
  <si>
    <t>9,10,11, 12</t>
  </si>
  <si>
    <t>421 Dover Point Road</t>
  </si>
  <si>
    <t>Elderly:</t>
  </si>
  <si>
    <t>Total: Subdivisions</t>
  </si>
  <si>
    <t>Marker 44</t>
  </si>
  <si>
    <t>87 Portland Ave</t>
  </si>
  <si>
    <t>Cottage Park Drive</t>
  </si>
  <si>
    <t>66 Third Street</t>
  </si>
  <si>
    <t>Cataract Ave</t>
  </si>
  <si>
    <t>10-G</t>
  </si>
  <si>
    <t>Soujourn</t>
  </si>
  <si>
    <t>P19-61</t>
  </si>
  <si>
    <t>12 Preble Street</t>
  </si>
  <si>
    <t>Fakhoury</t>
  </si>
  <si>
    <t>Pointe Place Phase V</t>
  </si>
  <si>
    <t>P20-32</t>
  </si>
  <si>
    <t>Northfield Drive</t>
  </si>
  <si>
    <t>Lawrence &amp; Cheryl Mulcahy</t>
  </si>
  <si>
    <t>P20-18</t>
  </si>
  <si>
    <t>Leather's Lane</t>
  </si>
  <si>
    <t>P20-71</t>
  </si>
  <si>
    <t>4-A</t>
  </si>
  <si>
    <t>Khavari</t>
  </si>
  <si>
    <t>Porch Light Drive</t>
  </si>
  <si>
    <t>McIntosh Dover, LLC</t>
  </si>
  <si>
    <t>23 Cataract</t>
  </si>
  <si>
    <t>23 &amp; 34</t>
  </si>
  <si>
    <t>Settlement on Sixth</t>
  </si>
  <si>
    <t>Downtown Dover Storage, LLC</t>
  </si>
  <si>
    <t>14 Broadway</t>
  </si>
  <si>
    <t>P21-29</t>
  </si>
  <si>
    <t>P21-43</t>
  </si>
  <si>
    <t>P19-80B</t>
  </si>
  <si>
    <t>37A</t>
  </si>
  <si>
    <t>239 Knox Marsh Road</t>
  </si>
  <si>
    <t>Equine Properties</t>
  </si>
  <si>
    <t>P21-84</t>
  </si>
  <si>
    <t>47 Chestnut Street</t>
  </si>
  <si>
    <t>Redgate 47 Chestnut</t>
  </si>
  <si>
    <t>1-2 &amp; 1-4</t>
  </si>
  <si>
    <t>P21-69</t>
  </si>
  <si>
    <t>River Street</t>
  </si>
  <si>
    <t>Cochecho Waterfront Development</t>
  </si>
  <si>
    <t>1-A</t>
  </si>
  <si>
    <t>P21-37</t>
  </si>
  <si>
    <t>48 Whittier Street</t>
  </si>
  <si>
    <t>DHA Whittier Street</t>
  </si>
  <si>
    <t>757 Central Ave</t>
  </si>
  <si>
    <t>Knox Marsh Development LLC</t>
  </si>
  <si>
    <t>P22-15</t>
  </si>
  <si>
    <t>Wooden Ruler</t>
  </si>
  <si>
    <t>42-44 Third St</t>
  </si>
  <si>
    <t xml:space="preserve">P22-60 </t>
  </si>
  <si>
    <t>32 &amp; 40</t>
  </si>
  <si>
    <t>Arbor Woods Townhomes</t>
  </si>
  <si>
    <t>P19-11</t>
  </si>
  <si>
    <t>Chinburg Development, LLC</t>
  </si>
  <si>
    <t>Gulf Rd &amp; Oak St.</t>
  </si>
  <si>
    <t>SUBD-23-0001</t>
  </si>
  <si>
    <t>13-1</t>
  </si>
  <si>
    <t>Stonearch Development Corp</t>
  </si>
  <si>
    <t>SUBD-23-0005</t>
  </si>
  <si>
    <t>65 &amp; 65-1</t>
  </si>
  <si>
    <t>Attainable Units</t>
  </si>
  <si>
    <t>Robert Baldwin</t>
  </si>
  <si>
    <t>Ember Drive/34 New Rochester</t>
  </si>
  <si>
    <t>SITE-2023-0007</t>
  </si>
  <si>
    <t>H.J. Stabile &amp; Son, Inc.</t>
  </si>
  <si>
    <t xml:space="preserve">Fisher St. </t>
  </si>
  <si>
    <t>40-A</t>
  </si>
  <si>
    <t>WAIV-2024-0010</t>
  </si>
  <si>
    <t>SITE-2023-0015</t>
  </si>
  <si>
    <t>Our Place, Inc</t>
  </si>
  <si>
    <t>Durham Road</t>
  </si>
  <si>
    <t>SITE-2024-0004</t>
  </si>
  <si>
    <t>Type</t>
  </si>
  <si>
    <t>Sophie/Banner Part 2</t>
  </si>
  <si>
    <t>Cold Springs/Sophie</t>
  </si>
  <si>
    <t>47-A</t>
  </si>
  <si>
    <t>566 Sixth St</t>
  </si>
  <si>
    <t>SUBM-2024-0005</t>
  </si>
  <si>
    <t>4-F</t>
  </si>
  <si>
    <t>210 Tolend Rd LLC</t>
  </si>
  <si>
    <t>210 Tolend Road/Emerald Ln</t>
  </si>
  <si>
    <t>F</t>
  </si>
  <si>
    <t>DBS Holdings, Inc</t>
  </si>
  <si>
    <t>SITE-2024-0018</t>
  </si>
  <si>
    <t>6-4</t>
  </si>
  <si>
    <t>Subdivision</t>
  </si>
  <si>
    <t>SITE-2024-0015</t>
  </si>
  <si>
    <t>SUBD-2025-0001</t>
  </si>
  <si>
    <t>53 &amp; 65 Tolend &amp;22 SunHawk</t>
  </si>
  <si>
    <t>SITE-2024-0009</t>
  </si>
  <si>
    <t>Dover Development, LLC</t>
  </si>
  <si>
    <t xml:space="preserve">No </t>
  </si>
  <si>
    <t xml:space="preserve">6/25/2024 (9/23/25) </t>
  </si>
  <si>
    <t>Richardson Estates of Dover, LLC</t>
  </si>
  <si>
    <t>Fawn Drive - 141 Sixth St</t>
  </si>
  <si>
    <t>150 Liberty Way</t>
  </si>
  <si>
    <t>SITE-2025-0008</t>
  </si>
  <si>
    <t xml:space="preserve">Brady Sullivan - Liberty Mutual Redev. </t>
  </si>
  <si>
    <t>SITE-2025-0010</t>
  </si>
  <si>
    <t>Airey Row on Central LLC</t>
  </si>
  <si>
    <t>376-378 Central Ave.</t>
  </si>
  <si>
    <t>79 &amp; 80</t>
  </si>
  <si>
    <t>VC Dover, LLC</t>
  </si>
  <si>
    <t>SITE-2023-0010</t>
  </si>
  <si>
    <t>SITE-2022-0017</t>
  </si>
  <si>
    <t>Blazer Drive - 52 Old Rochester Road</t>
  </si>
  <si>
    <t>SITE-2025-0014</t>
  </si>
  <si>
    <t>P18-34</t>
  </si>
  <si>
    <t>Georgakilas/Middle Road</t>
  </si>
  <si>
    <t>Hayden Drive</t>
  </si>
  <si>
    <t>P20-51</t>
  </si>
  <si>
    <t>102-12</t>
  </si>
  <si>
    <t>30 Grapevine Drive</t>
  </si>
  <si>
    <r>
      <t>3-2</t>
    </r>
    <r>
      <rPr>
        <sz val="10"/>
        <color theme="0"/>
        <rFont val="Times New Roman"/>
        <family val="1"/>
      </rPr>
      <t>&amp;</t>
    </r>
    <r>
      <rPr>
        <sz val="10"/>
        <color indexed="8"/>
        <rFont val="Times New Roman"/>
        <family val="1"/>
      </rPr>
      <t xml:space="preserve"> </t>
    </r>
  </si>
  <si>
    <t>P06-25F/SITE-2023-2016</t>
  </si>
  <si>
    <t>Cielo Dr (Windsor Dr. Townhomes)</t>
  </si>
  <si>
    <t>Stepping Stone Way (71 Glenwood Rd.)</t>
  </si>
  <si>
    <t>Charlotte Dirve. (512 Sixth St)</t>
  </si>
  <si>
    <t>Wildcat Drive (Sixth St.)</t>
  </si>
  <si>
    <t xml:space="preserve">TOTAL EXPIRED UNITS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</si>
</sst>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sz val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4" fontId="1" fillId="4" borderId="1" xfId="0" applyNumberFormat="1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9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0" fillId="0" borderId="0" xfId="0" applyFont="1"/>
    <xf numFmtId="14" fontId="1" fillId="0" borderId="1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4" xfId="0" applyNumberFormat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9" fillId="0" borderId="0" xfId="0" applyFont="1" applyFill="1"/>
    <xf numFmtId="164" fontId="1" fillId="0" borderId="4" xfId="0" applyNumberFormat="1" applyFont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4" fillId="0" borderId="3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10" fillId="5" borderId="0" xfId="0" applyFont="1" applyFill="1"/>
    <xf numFmtId="164" fontId="4" fillId="0" borderId="4" xfId="0" applyNumberFormat="1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1" fillId="0" borderId="2" xfId="0" applyFont="1" applyFill="1" applyBorder="1" applyAlignment="1">
      <alignment vertical="top" wrapText="1"/>
    </xf>
    <xf numFmtId="164" fontId="4" fillId="0" borderId="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top" wrapText="1"/>
    </xf>
    <xf numFmtId="164" fontId="4" fillId="3" borderId="4" xfId="0" applyNumberFormat="1" applyFont="1" applyFill="1" applyBorder="1" applyAlignment="1">
      <alignment horizontal="center" vertical="top" wrapText="1"/>
    </xf>
    <xf numFmtId="164" fontId="4" fillId="3" borderId="3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164" fontId="1" fillId="5" borderId="4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" fillId="5" borderId="0" xfId="0" applyFont="1" applyFill="1" applyAlignment="1">
      <alignment horizontal="center"/>
    </xf>
    <xf numFmtId="16" fontId="4" fillId="0" borderId="1" xfId="0" applyNumberFormat="1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vertical="top" wrapText="1"/>
    </xf>
    <xf numFmtId="14" fontId="4" fillId="0" borderId="3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vertical="top" wrapText="1"/>
    </xf>
    <xf numFmtId="0" fontId="3" fillId="3" borderId="7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54"/>
  <sheetViews>
    <sheetView tabSelected="1" topLeftCell="A13" zoomScale="90" zoomScaleNormal="90" workbookViewId="0">
      <selection activeCell="A23" sqref="A23:XFD23"/>
    </sheetView>
  </sheetViews>
  <sheetFormatPr defaultRowHeight="12.75" x14ac:dyDescent="0.2"/>
  <cols>
    <col min="1" max="1" width="35.140625" customWidth="1"/>
    <col min="2" max="2" width="33.7109375" bestFit="1" customWidth="1"/>
    <col min="3" max="3" width="7.5703125" style="21" customWidth="1"/>
    <col min="4" max="4" width="7.140625" customWidth="1"/>
    <col min="5" max="5" width="5.7109375" customWidth="1"/>
    <col min="6" max="6" width="8.42578125" bestFit="1" customWidth="1"/>
    <col min="7" max="7" width="8.140625" bestFit="1" customWidth="1"/>
    <col min="8" max="8" width="12.42578125" customWidth="1"/>
    <col min="9" max="9" width="11.140625" style="21" customWidth="1"/>
    <col min="10" max="10" width="11.5703125" style="21" bestFit="1" customWidth="1"/>
    <col min="11" max="11" width="25.28515625" style="37" customWidth="1"/>
    <col min="12" max="12" width="4.85546875" bestFit="1" customWidth="1"/>
    <col min="13" max="13" width="10.85546875" bestFit="1" customWidth="1"/>
    <col min="14" max="14" width="12" style="21" bestFit="1" customWidth="1"/>
    <col min="16" max="16" width="9.5703125" style="21" customWidth="1"/>
    <col min="17" max="17" width="12.7109375" bestFit="1" customWidth="1"/>
    <col min="19" max="19" width="27.85546875" bestFit="1" customWidth="1"/>
    <col min="20" max="20" width="12.140625" bestFit="1" customWidth="1"/>
    <col min="21" max="21" width="17.28515625" bestFit="1" customWidth="1"/>
  </cols>
  <sheetData>
    <row r="1" spans="1:22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2" t="s">
        <v>15</v>
      </c>
      <c r="F1" s="83" t="s">
        <v>16</v>
      </c>
      <c r="G1" s="81" t="s">
        <v>128</v>
      </c>
      <c r="H1" s="85" t="s">
        <v>40</v>
      </c>
      <c r="I1" s="85" t="s">
        <v>35</v>
      </c>
      <c r="J1" s="82" t="s">
        <v>26</v>
      </c>
      <c r="K1" s="86" t="s">
        <v>1</v>
      </c>
      <c r="L1" s="82" t="s">
        <v>2</v>
      </c>
      <c r="M1" s="82" t="s">
        <v>3</v>
      </c>
      <c r="N1" s="84" t="s">
        <v>17</v>
      </c>
      <c r="O1" s="84" t="s">
        <v>36</v>
      </c>
      <c r="P1" s="82" t="s">
        <v>39</v>
      </c>
    </row>
    <row r="2" spans="1:22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2" s="75" customFormat="1" ht="12.75" customHeight="1" thickBot="1" x14ac:dyDescent="0.25">
      <c r="A3" s="50" t="s">
        <v>167</v>
      </c>
      <c r="B3" s="78" t="s">
        <v>168</v>
      </c>
      <c r="C3" s="73" t="s">
        <v>8</v>
      </c>
      <c r="D3" s="73">
        <v>15</v>
      </c>
      <c r="E3" s="73">
        <v>0</v>
      </c>
      <c r="F3" s="73">
        <v>15</v>
      </c>
      <c r="G3" s="73" t="s">
        <v>50</v>
      </c>
      <c r="H3" s="79">
        <v>45979</v>
      </c>
      <c r="I3" s="79">
        <v>46006</v>
      </c>
      <c r="J3" s="49" t="s">
        <v>38</v>
      </c>
      <c r="K3" s="49" t="s">
        <v>174</v>
      </c>
      <c r="L3" s="66">
        <v>2</v>
      </c>
      <c r="M3" s="73" t="s">
        <v>169</v>
      </c>
      <c r="N3" s="79">
        <v>48563</v>
      </c>
      <c r="O3" s="66" t="s">
        <v>37</v>
      </c>
      <c r="P3" s="66">
        <f>0.03*D3</f>
        <v>0.44999999999999996</v>
      </c>
      <c r="Q3"/>
      <c r="R3"/>
      <c r="S3"/>
      <c r="T3"/>
      <c r="U3"/>
      <c r="V3"/>
    </row>
    <row r="4" spans="1:22" s="75" customFormat="1" ht="12.75" customHeight="1" thickBot="1" x14ac:dyDescent="0.25">
      <c r="A4" s="50" t="s">
        <v>165</v>
      </c>
      <c r="B4" s="51" t="s">
        <v>163</v>
      </c>
      <c r="C4" s="52" t="s">
        <v>8</v>
      </c>
      <c r="D4" s="52">
        <v>245</v>
      </c>
      <c r="E4" s="52">
        <v>0</v>
      </c>
      <c r="F4" s="52">
        <v>245</v>
      </c>
      <c r="G4" s="52" t="s">
        <v>50</v>
      </c>
      <c r="H4" s="53">
        <v>45903</v>
      </c>
      <c r="I4" s="53">
        <v>45947</v>
      </c>
      <c r="J4" s="52" t="s">
        <v>38</v>
      </c>
      <c r="K4" s="76" t="s">
        <v>164</v>
      </c>
      <c r="L4" s="66" t="s">
        <v>10</v>
      </c>
      <c r="M4" s="52">
        <v>24</v>
      </c>
      <c r="N4" s="53">
        <v>48504</v>
      </c>
      <c r="O4" s="66" t="s">
        <v>5</v>
      </c>
      <c r="P4" s="66">
        <f>0.03*D4</f>
        <v>7.35</v>
      </c>
      <c r="Q4"/>
      <c r="R4"/>
      <c r="S4"/>
      <c r="T4"/>
      <c r="U4"/>
      <c r="V4"/>
    </row>
    <row r="5" spans="1:22" ht="12.75" customHeight="1" thickBot="1" x14ac:dyDescent="0.25">
      <c r="A5" s="59" t="s">
        <v>158</v>
      </c>
      <c r="B5" s="11" t="s">
        <v>173</v>
      </c>
      <c r="C5" s="12" t="s">
        <v>8</v>
      </c>
      <c r="D5" s="12">
        <v>44</v>
      </c>
      <c r="E5" s="12">
        <v>0</v>
      </c>
      <c r="F5" s="12">
        <v>44</v>
      </c>
      <c r="G5" s="12">
        <v>44</v>
      </c>
      <c r="H5" s="13">
        <v>45895</v>
      </c>
      <c r="I5" s="13">
        <v>45985</v>
      </c>
      <c r="J5" s="12" t="s">
        <v>38</v>
      </c>
      <c r="K5" s="44" t="s">
        <v>157</v>
      </c>
      <c r="L5" s="71">
        <v>40</v>
      </c>
      <c r="M5" s="71">
        <v>25</v>
      </c>
      <c r="N5" s="13">
        <v>48542</v>
      </c>
      <c r="O5" s="71" t="s">
        <v>5</v>
      </c>
      <c r="P5" s="72">
        <f>0.03*D5</f>
        <v>1.3199999999999998</v>
      </c>
    </row>
    <row r="6" spans="1:22" ht="12.75" customHeight="1" thickBot="1" x14ac:dyDescent="0.25">
      <c r="A6" s="10" t="s">
        <v>115</v>
      </c>
      <c r="B6" s="11" t="s">
        <v>116</v>
      </c>
      <c r="C6" s="12" t="s">
        <v>8</v>
      </c>
      <c r="D6" s="12">
        <v>58</v>
      </c>
      <c r="E6" s="12">
        <v>0</v>
      </c>
      <c r="F6" s="12">
        <f>D6-E6</f>
        <v>58</v>
      </c>
      <c r="G6" s="12" t="s">
        <v>50</v>
      </c>
      <c r="H6" s="13">
        <v>44873</v>
      </c>
      <c r="I6" s="13">
        <v>45104</v>
      </c>
      <c r="J6" s="12" t="s">
        <v>38</v>
      </c>
      <c r="K6" s="12" t="s">
        <v>117</v>
      </c>
      <c r="L6" s="12">
        <v>6</v>
      </c>
      <c r="M6" s="12" t="s">
        <v>118</v>
      </c>
      <c r="N6" s="13">
        <v>46931</v>
      </c>
      <c r="O6" s="44" t="s">
        <v>5</v>
      </c>
      <c r="P6" s="44">
        <f>0.03*D6</f>
        <v>1.74</v>
      </c>
    </row>
    <row r="7" spans="1:22" ht="12.75" customHeight="1" thickBot="1" x14ac:dyDescent="0.25">
      <c r="A7" s="10" t="s">
        <v>100</v>
      </c>
      <c r="B7" s="11" t="s">
        <v>99</v>
      </c>
      <c r="C7" s="12" t="s">
        <v>8</v>
      </c>
      <c r="D7" s="12">
        <v>64</v>
      </c>
      <c r="E7" s="12">
        <v>0</v>
      </c>
      <c r="F7" s="12">
        <f>D7-E7</f>
        <v>64</v>
      </c>
      <c r="G7" s="12">
        <v>12</v>
      </c>
      <c r="H7" s="13">
        <v>45160</v>
      </c>
      <c r="I7" s="13">
        <v>45195</v>
      </c>
      <c r="J7" s="12" t="s">
        <v>38</v>
      </c>
      <c r="K7" s="12" t="s">
        <v>171</v>
      </c>
      <c r="L7" s="12" t="s">
        <v>5</v>
      </c>
      <c r="M7" s="12" t="s">
        <v>98</v>
      </c>
      <c r="N7" s="13">
        <v>47022</v>
      </c>
      <c r="O7" s="44" t="s">
        <v>37</v>
      </c>
      <c r="P7" s="44">
        <f>0.03*D7</f>
        <v>1.92</v>
      </c>
    </row>
    <row r="8" spans="1:22" ht="12.75" customHeight="1" thickBot="1" x14ac:dyDescent="0.25">
      <c r="A8" s="10" t="s">
        <v>170</v>
      </c>
      <c r="B8" s="11" t="s">
        <v>180</v>
      </c>
      <c r="C8" s="12" t="s">
        <v>8</v>
      </c>
      <c r="D8" s="12">
        <v>49</v>
      </c>
      <c r="E8" s="12">
        <v>0</v>
      </c>
      <c r="F8" s="12">
        <v>49</v>
      </c>
      <c r="G8" s="12" t="s">
        <v>159</v>
      </c>
      <c r="H8" s="13">
        <v>45386</v>
      </c>
      <c r="I8" s="13">
        <v>45401</v>
      </c>
      <c r="J8" s="12" t="s">
        <v>38</v>
      </c>
      <c r="K8" s="12" t="s">
        <v>172</v>
      </c>
      <c r="L8" s="12" t="s">
        <v>5</v>
      </c>
      <c r="M8" s="77" t="s">
        <v>181</v>
      </c>
      <c r="N8" s="13">
        <v>47227</v>
      </c>
      <c r="O8" s="44" t="s">
        <v>12</v>
      </c>
      <c r="P8" s="44">
        <f>0.03*F8</f>
        <v>1.47</v>
      </c>
    </row>
    <row r="9" spans="1:22" ht="12.75" customHeight="1" thickBot="1" x14ac:dyDescent="0.25">
      <c r="A9" s="10" t="s">
        <v>103</v>
      </c>
      <c r="B9" s="11" t="s">
        <v>102</v>
      </c>
      <c r="C9" s="12" t="s">
        <v>4</v>
      </c>
      <c r="D9" s="12">
        <v>173</v>
      </c>
      <c r="E9" s="12">
        <v>0</v>
      </c>
      <c r="F9" s="12">
        <f t="shared" ref="F9:F13" si="0">D9-E9</f>
        <v>173</v>
      </c>
      <c r="G9" s="12" t="s">
        <v>50</v>
      </c>
      <c r="H9" s="13">
        <v>44691</v>
      </c>
      <c r="I9" s="13">
        <v>44817</v>
      </c>
      <c r="J9" s="12" t="s">
        <v>38</v>
      </c>
      <c r="K9" s="12" t="s">
        <v>101</v>
      </c>
      <c r="L9" s="12">
        <v>31</v>
      </c>
      <c r="M9" s="12">
        <v>5</v>
      </c>
      <c r="N9" s="13">
        <v>46643</v>
      </c>
      <c r="O9" s="44" t="s">
        <v>5</v>
      </c>
      <c r="P9" s="44">
        <f>0.03*D9</f>
        <v>5.1899999999999995</v>
      </c>
    </row>
    <row r="10" spans="1:22" ht="12.75" customHeight="1" thickBot="1" x14ac:dyDescent="0.25">
      <c r="A10" s="10" t="s">
        <v>107</v>
      </c>
      <c r="B10" s="11" t="s">
        <v>106</v>
      </c>
      <c r="C10" s="12" t="s">
        <v>8</v>
      </c>
      <c r="D10" s="12">
        <v>419</v>
      </c>
      <c r="E10" s="12">
        <v>263</v>
      </c>
      <c r="F10" s="12">
        <f t="shared" si="0"/>
        <v>156</v>
      </c>
      <c r="G10" s="12" t="s">
        <v>50</v>
      </c>
      <c r="H10" s="13">
        <v>44726</v>
      </c>
      <c r="I10" s="13">
        <v>44798</v>
      </c>
      <c r="J10" s="12" t="s">
        <v>38</v>
      </c>
      <c r="K10" s="12" t="s">
        <v>105</v>
      </c>
      <c r="L10" s="12">
        <v>22</v>
      </c>
      <c r="M10" s="12" t="s">
        <v>104</v>
      </c>
      <c r="N10" s="13">
        <v>46624</v>
      </c>
      <c r="O10" s="44" t="s">
        <v>12</v>
      </c>
      <c r="P10" s="44">
        <f>0.03*D10</f>
        <v>12.57</v>
      </c>
    </row>
    <row r="11" spans="1:22" ht="12.75" customHeight="1" thickBot="1" x14ac:dyDescent="0.25">
      <c r="A11" s="10" t="s">
        <v>93</v>
      </c>
      <c r="B11" s="11" t="s">
        <v>94</v>
      </c>
      <c r="C11" s="12" t="s">
        <v>4</v>
      </c>
      <c r="D11" s="12">
        <v>24</v>
      </c>
      <c r="E11" s="12">
        <v>0</v>
      </c>
      <c r="F11" s="12">
        <f t="shared" si="0"/>
        <v>24</v>
      </c>
      <c r="G11" s="12" t="s">
        <v>50</v>
      </c>
      <c r="H11" s="13">
        <v>44544</v>
      </c>
      <c r="I11" s="13">
        <v>44817</v>
      </c>
      <c r="J11" s="12" t="s">
        <v>38</v>
      </c>
      <c r="K11" s="12" t="s">
        <v>95</v>
      </c>
      <c r="L11" s="12">
        <v>4</v>
      </c>
      <c r="M11" s="12">
        <v>5</v>
      </c>
      <c r="N11" s="13">
        <v>46643</v>
      </c>
      <c r="O11" s="44" t="s">
        <v>5</v>
      </c>
      <c r="P11" s="44">
        <f>0.03*D11</f>
        <v>0.72</v>
      </c>
    </row>
    <row r="12" spans="1:22" s="54" customFormat="1" ht="12.75" customHeight="1" thickBot="1" x14ac:dyDescent="0.25">
      <c r="A12" s="50" t="s">
        <v>79</v>
      </c>
      <c r="B12" s="51" t="s">
        <v>81</v>
      </c>
      <c r="C12" s="52" t="s">
        <v>4</v>
      </c>
      <c r="D12" s="5">
        <v>84</v>
      </c>
      <c r="E12" s="5">
        <v>72</v>
      </c>
      <c r="F12" s="12">
        <f t="shared" si="0"/>
        <v>12</v>
      </c>
      <c r="G12" s="2" t="s">
        <v>50</v>
      </c>
      <c r="H12" s="53">
        <v>44040</v>
      </c>
      <c r="I12" s="53">
        <v>44117</v>
      </c>
      <c r="J12" s="52" t="s">
        <v>38</v>
      </c>
      <c r="K12" s="12" t="s">
        <v>80</v>
      </c>
      <c r="L12" s="12" t="s">
        <v>9</v>
      </c>
      <c r="M12" s="12">
        <v>19</v>
      </c>
      <c r="N12" s="13">
        <v>45943</v>
      </c>
      <c r="O12" s="44" t="s">
        <v>12</v>
      </c>
      <c r="P12" s="46">
        <f>D12*0.03</f>
        <v>2.52</v>
      </c>
      <c r="Q12"/>
      <c r="R12"/>
      <c r="S12"/>
      <c r="T12"/>
      <c r="U12"/>
      <c r="V12"/>
    </row>
    <row r="13" spans="1:22" s="54" customFormat="1" ht="12.75" customHeight="1" thickBot="1" x14ac:dyDescent="0.25">
      <c r="A13" s="50" t="s">
        <v>78</v>
      </c>
      <c r="B13" s="51" t="s">
        <v>77</v>
      </c>
      <c r="C13" s="52" t="s">
        <v>4</v>
      </c>
      <c r="D13" s="65">
        <v>12</v>
      </c>
      <c r="E13" s="65">
        <v>0</v>
      </c>
      <c r="F13" s="12">
        <f t="shared" si="0"/>
        <v>12</v>
      </c>
      <c r="G13" s="52" t="s">
        <v>50</v>
      </c>
      <c r="H13" s="53">
        <v>43514</v>
      </c>
      <c r="I13" s="53">
        <v>45192</v>
      </c>
      <c r="J13" s="52" t="s">
        <v>38</v>
      </c>
      <c r="K13" s="52" t="s">
        <v>120</v>
      </c>
      <c r="L13" s="52">
        <v>4</v>
      </c>
      <c r="M13" s="52">
        <v>76</v>
      </c>
      <c r="N13" s="53">
        <v>47019</v>
      </c>
      <c r="O13" s="66" t="s">
        <v>5</v>
      </c>
      <c r="P13" s="67">
        <f>D13*0.03</f>
        <v>0.36</v>
      </c>
      <c r="Q13"/>
      <c r="R13"/>
      <c r="S13"/>
      <c r="T13"/>
      <c r="U13"/>
      <c r="V13"/>
    </row>
    <row r="14" spans="1:22" ht="12.75" customHeight="1" thickBot="1" x14ac:dyDescent="0.25">
      <c r="A14" s="10" t="s">
        <v>63</v>
      </c>
      <c r="B14" s="11" t="s">
        <v>66</v>
      </c>
      <c r="C14" s="12" t="s">
        <v>4</v>
      </c>
      <c r="D14" s="5">
        <v>25</v>
      </c>
      <c r="E14" s="5">
        <v>25</v>
      </c>
      <c r="F14" s="12">
        <v>0</v>
      </c>
      <c r="G14" s="2" t="s">
        <v>50</v>
      </c>
      <c r="H14" s="6">
        <v>43886</v>
      </c>
      <c r="I14" s="6">
        <v>44043</v>
      </c>
      <c r="J14" s="6" t="s">
        <v>38</v>
      </c>
      <c r="K14" s="5" t="s">
        <v>64</v>
      </c>
      <c r="L14" s="5">
        <v>8</v>
      </c>
      <c r="M14" s="36" t="s">
        <v>65</v>
      </c>
      <c r="N14" s="6">
        <v>45869</v>
      </c>
      <c r="O14" s="9" t="s">
        <v>12</v>
      </c>
      <c r="P14" s="46">
        <f>D14*0.03</f>
        <v>0.75</v>
      </c>
    </row>
    <row r="15" spans="1:22" ht="14.25" thickBot="1" x14ac:dyDescent="0.25">
      <c r="A15" s="27" t="s">
        <v>57</v>
      </c>
      <c r="B15" s="28"/>
      <c r="C15" s="29"/>
      <c r="D15" s="29">
        <f>SUM(D3:D14)</f>
        <v>1212</v>
      </c>
      <c r="E15" s="29">
        <f>SUM(E3:E14)</f>
        <v>360</v>
      </c>
      <c r="F15" s="29">
        <f>SUM(F3:F14)</f>
        <v>852</v>
      </c>
      <c r="G15" s="29">
        <f>SUM(G3:G14)</f>
        <v>56</v>
      </c>
      <c r="H15" s="30"/>
      <c r="I15" s="30"/>
      <c r="J15" s="30"/>
      <c r="K15" s="30"/>
      <c r="L15" s="30"/>
      <c r="M15" s="30"/>
      <c r="N15" s="62"/>
      <c r="O15" s="31"/>
      <c r="P15" s="47">
        <f>SUM(P3:P14)</f>
        <v>36.36</v>
      </c>
    </row>
    <row r="16" spans="1:22" ht="12.75" customHeight="1" thickBot="1" x14ac:dyDescent="0.25">
      <c r="A16" s="24" t="s">
        <v>32</v>
      </c>
      <c r="B16" s="25"/>
      <c r="C16" s="23"/>
      <c r="D16" s="25"/>
      <c r="E16" s="25"/>
      <c r="F16" s="25"/>
      <c r="G16" s="25"/>
      <c r="H16" s="25"/>
      <c r="I16" s="23"/>
      <c r="J16" s="23"/>
      <c r="K16" s="25"/>
      <c r="L16" s="25"/>
      <c r="M16" s="25"/>
      <c r="N16" s="23"/>
      <c r="O16" s="32"/>
      <c r="P16" s="63"/>
    </row>
    <row r="17" spans="1:21" ht="12.75" customHeight="1" thickBot="1" x14ac:dyDescent="0.25">
      <c r="A17" s="10" t="s">
        <v>150</v>
      </c>
      <c r="B17" s="11" t="s">
        <v>185</v>
      </c>
      <c r="C17" s="12" t="s">
        <v>5</v>
      </c>
      <c r="D17" s="12">
        <v>5</v>
      </c>
      <c r="E17" s="12">
        <v>5</v>
      </c>
      <c r="F17" s="12">
        <v>0</v>
      </c>
      <c r="G17" s="12" t="s">
        <v>50</v>
      </c>
      <c r="H17" s="13">
        <v>45755</v>
      </c>
      <c r="I17" s="13">
        <v>45769</v>
      </c>
      <c r="J17" s="12" t="s">
        <v>38</v>
      </c>
      <c r="K17" s="12" t="s">
        <v>151</v>
      </c>
      <c r="L17" s="12" t="s">
        <v>18</v>
      </c>
      <c r="M17" s="12">
        <v>2</v>
      </c>
      <c r="N17" s="13">
        <v>48326</v>
      </c>
      <c r="O17" s="44" t="s">
        <v>5</v>
      </c>
      <c r="P17" s="55">
        <f t="shared" ref="P17:P23" si="1">0.12*D17</f>
        <v>0.6</v>
      </c>
    </row>
    <row r="18" spans="1:21" ht="12.75" customHeight="1" thickBot="1" x14ac:dyDescent="0.25">
      <c r="A18" s="10" t="s">
        <v>137</v>
      </c>
      <c r="B18" s="11" t="s">
        <v>138</v>
      </c>
      <c r="C18" s="12" t="s">
        <v>4</v>
      </c>
      <c r="D18" s="12">
        <v>9</v>
      </c>
      <c r="E18" s="12">
        <v>0</v>
      </c>
      <c r="F18" s="12">
        <f>D18-E18</f>
        <v>9</v>
      </c>
      <c r="G18" s="12" t="s">
        <v>50</v>
      </c>
      <c r="H18" s="13">
        <v>45573</v>
      </c>
      <c r="I18" s="13">
        <v>45636</v>
      </c>
      <c r="J18" s="12" t="s">
        <v>38</v>
      </c>
      <c r="K18" s="12" t="s">
        <v>139</v>
      </c>
      <c r="L18" s="12" t="s">
        <v>5</v>
      </c>
      <c r="M18" s="69" t="s">
        <v>152</v>
      </c>
      <c r="N18" s="13">
        <v>48558</v>
      </c>
      <c r="O18" s="44" t="s">
        <v>12</v>
      </c>
      <c r="P18" s="55">
        <f t="shared" si="1"/>
        <v>1.08</v>
      </c>
    </row>
    <row r="19" spans="1:21" ht="12.75" customHeight="1" thickBot="1" x14ac:dyDescent="0.25">
      <c r="A19" s="10" t="s">
        <v>132</v>
      </c>
      <c r="B19" s="11" t="s">
        <v>133</v>
      </c>
      <c r="C19" s="12" t="s">
        <v>5</v>
      </c>
      <c r="D19" s="12">
        <v>21</v>
      </c>
      <c r="E19" s="12">
        <v>17</v>
      </c>
      <c r="F19" s="12">
        <v>10</v>
      </c>
      <c r="G19" s="12" t="s">
        <v>50</v>
      </c>
      <c r="H19" s="13">
        <v>45454</v>
      </c>
      <c r="I19" s="13">
        <v>45496</v>
      </c>
      <c r="J19" s="12" t="s">
        <v>38</v>
      </c>
      <c r="K19" s="12" t="s">
        <v>136</v>
      </c>
      <c r="L19" s="12">
        <v>15</v>
      </c>
      <c r="M19" s="12" t="s">
        <v>134</v>
      </c>
      <c r="N19" s="13">
        <v>47322</v>
      </c>
      <c r="O19" s="44" t="s">
        <v>37</v>
      </c>
      <c r="P19" s="55">
        <f t="shared" si="1"/>
        <v>2.52</v>
      </c>
    </row>
    <row r="20" spans="1:21" ht="12.75" customHeight="1" thickBot="1" x14ac:dyDescent="0.25">
      <c r="A20" s="57" t="s">
        <v>129</v>
      </c>
      <c r="B20" s="11" t="s">
        <v>130</v>
      </c>
      <c r="C20" s="12" t="s">
        <v>5</v>
      </c>
      <c r="D20" s="12">
        <v>15</v>
      </c>
      <c r="E20" s="12">
        <v>12</v>
      </c>
      <c r="F20" s="12">
        <f>D20-E20</f>
        <v>3</v>
      </c>
      <c r="G20" s="12" t="s">
        <v>50</v>
      </c>
      <c r="H20" s="13">
        <v>45314</v>
      </c>
      <c r="I20" s="13">
        <v>45418</v>
      </c>
      <c r="J20" s="12" t="s">
        <v>38</v>
      </c>
      <c r="K20" s="12" t="s">
        <v>131</v>
      </c>
      <c r="L20" s="12">
        <v>39</v>
      </c>
      <c r="M20" s="12">
        <v>103</v>
      </c>
      <c r="N20" s="13">
        <v>47244</v>
      </c>
      <c r="O20" s="44" t="s">
        <v>5</v>
      </c>
      <c r="P20" s="55">
        <f>0.12*D20</f>
        <v>1.7999999999999998</v>
      </c>
    </row>
    <row r="21" spans="1:21" ht="12.75" customHeight="1" thickBot="1" x14ac:dyDescent="0.25">
      <c r="A21" s="10" t="s">
        <v>113</v>
      </c>
      <c r="B21" s="11" t="s">
        <v>112</v>
      </c>
      <c r="C21" s="12" t="s">
        <v>8</v>
      </c>
      <c r="D21" s="12">
        <v>7</v>
      </c>
      <c r="E21" s="12">
        <v>1</v>
      </c>
      <c r="F21" s="12">
        <f>D21-E21</f>
        <v>6</v>
      </c>
      <c r="G21" s="12" t="s">
        <v>50</v>
      </c>
      <c r="H21" s="13">
        <v>44768</v>
      </c>
      <c r="I21" s="13">
        <v>44886</v>
      </c>
      <c r="J21" s="12" t="s">
        <v>38</v>
      </c>
      <c r="K21" s="12" t="s">
        <v>114</v>
      </c>
      <c r="L21" s="12">
        <v>28</v>
      </c>
      <c r="M21" s="12">
        <v>7</v>
      </c>
      <c r="N21" s="13">
        <v>46712</v>
      </c>
      <c r="O21" s="44" t="s">
        <v>5</v>
      </c>
      <c r="P21" s="55">
        <f t="shared" si="1"/>
        <v>0.84</v>
      </c>
    </row>
    <row r="22" spans="1:21" ht="12.75" customHeight="1" thickBot="1" x14ac:dyDescent="0.25">
      <c r="A22" s="57" t="s">
        <v>111</v>
      </c>
      <c r="B22" s="11" t="s">
        <v>110</v>
      </c>
      <c r="C22" s="12" t="s">
        <v>4</v>
      </c>
      <c r="D22" s="12">
        <v>6</v>
      </c>
      <c r="E22" s="44">
        <v>6</v>
      </c>
      <c r="F22" s="12">
        <v>0</v>
      </c>
      <c r="G22" s="12">
        <v>6</v>
      </c>
      <c r="H22" s="41">
        <v>44740</v>
      </c>
      <c r="I22" s="13">
        <v>44817</v>
      </c>
      <c r="J22" s="12" t="s">
        <v>38</v>
      </c>
      <c r="K22" s="12" t="s">
        <v>109</v>
      </c>
      <c r="L22" s="12">
        <v>33</v>
      </c>
      <c r="M22" s="12" t="s">
        <v>108</v>
      </c>
      <c r="N22" s="13">
        <v>46643</v>
      </c>
      <c r="O22" s="44" t="s">
        <v>37</v>
      </c>
      <c r="P22" s="55">
        <f t="shared" si="1"/>
        <v>0.72</v>
      </c>
    </row>
    <row r="23" spans="1:21" ht="12.75" customHeight="1" thickBot="1" x14ac:dyDescent="0.25">
      <c r="A23" s="10" t="s">
        <v>89</v>
      </c>
      <c r="B23" s="11" t="s">
        <v>90</v>
      </c>
      <c r="C23" s="12" t="s">
        <v>4</v>
      </c>
      <c r="D23" s="52">
        <v>178</v>
      </c>
      <c r="E23" s="44">
        <v>78</v>
      </c>
      <c r="F23" s="12">
        <f>D23-E23</f>
        <v>100</v>
      </c>
      <c r="G23" s="44">
        <v>92</v>
      </c>
      <c r="H23" s="41" t="s">
        <v>160</v>
      </c>
      <c r="I23" s="61">
        <v>45517</v>
      </c>
      <c r="J23" s="12" t="s">
        <v>38</v>
      </c>
      <c r="K23" s="12" t="s">
        <v>135</v>
      </c>
      <c r="L23" s="12">
        <v>13</v>
      </c>
      <c r="M23" s="12" t="s">
        <v>91</v>
      </c>
      <c r="N23" s="43">
        <v>47343</v>
      </c>
      <c r="O23" s="44" t="s">
        <v>37</v>
      </c>
      <c r="P23" s="55">
        <f t="shared" si="1"/>
        <v>21.36</v>
      </c>
    </row>
    <row r="24" spans="1:21" ht="14.25" thickBot="1" x14ac:dyDescent="0.25">
      <c r="A24" s="87" t="s">
        <v>33</v>
      </c>
      <c r="B24" s="28"/>
      <c r="C24" s="29"/>
      <c r="D24" s="29">
        <f>SUM(D17:D23)</f>
        <v>241</v>
      </c>
      <c r="E24" s="29">
        <f>SUM(E17:E23)</f>
        <v>119</v>
      </c>
      <c r="F24" s="29">
        <f>SUM(F17:F23)</f>
        <v>128</v>
      </c>
      <c r="G24" s="29">
        <f>SUM(G17:G23)</f>
        <v>98</v>
      </c>
      <c r="H24" s="30"/>
      <c r="I24" s="30"/>
      <c r="J24" s="30"/>
      <c r="K24" s="30"/>
      <c r="L24" s="30"/>
      <c r="M24" s="30"/>
      <c r="N24" s="30"/>
      <c r="O24" s="30"/>
      <c r="P24" s="68">
        <f>SUM(P17:P23)</f>
        <v>28.919999999999998</v>
      </c>
    </row>
    <row r="25" spans="1:21" ht="15" customHeight="1" thickBot="1" x14ac:dyDescent="0.25">
      <c r="A25" s="88" t="s">
        <v>7</v>
      </c>
      <c r="B25" s="25"/>
      <c r="C25" s="23"/>
      <c r="D25" s="23"/>
      <c r="E25" s="23"/>
      <c r="F25" s="25"/>
      <c r="G25" s="25"/>
      <c r="H25" s="23"/>
      <c r="I25" s="23"/>
      <c r="J25" s="23"/>
      <c r="K25" s="23"/>
      <c r="L25" s="23"/>
      <c r="M25" s="23"/>
      <c r="N25" s="42"/>
      <c r="O25" s="26"/>
      <c r="P25" s="64"/>
    </row>
    <row r="26" spans="1:21" s="75" customFormat="1" ht="15" customHeight="1" thickBot="1" x14ac:dyDescent="0.25">
      <c r="A26" s="51" t="s">
        <v>161</v>
      </c>
      <c r="B26" s="51" t="s">
        <v>162</v>
      </c>
      <c r="C26" s="52" t="s">
        <v>30</v>
      </c>
      <c r="D26" s="52">
        <v>20</v>
      </c>
      <c r="E26" s="52">
        <v>0</v>
      </c>
      <c r="F26" s="52">
        <v>20</v>
      </c>
      <c r="G26" s="52" t="s">
        <v>159</v>
      </c>
      <c r="H26" s="53">
        <v>45923</v>
      </c>
      <c r="I26" s="13">
        <v>46048</v>
      </c>
      <c r="J26" s="52" t="s">
        <v>38</v>
      </c>
      <c r="K26" s="52" t="s">
        <v>166</v>
      </c>
      <c r="L26" s="52">
        <v>34</v>
      </c>
      <c r="M26" s="52">
        <v>64</v>
      </c>
      <c r="N26" s="53">
        <v>48605</v>
      </c>
      <c r="O26" s="73" t="s">
        <v>5</v>
      </c>
      <c r="P26" s="74">
        <f>D26*0.12</f>
        <v>2.4</v>
      </c>
      <c r="Q26"/>
      <c r="R26"/>
      <c r="S26"/>
      <c r="T26"/>
      <c r="U26"/>
    </row>
    <row r="27" spans="1:21" ht="15" customHeight="1" thickBot="1" x14ac:dyDescent="0.25">
      <c r="A27" s="10" t="s">
        <v>141</v>
      </c>
      <c r="B27" s="11" t="s">
        <v>142</v>
      </c>
      <c r="C27" s="12" t="s">
        <v>5</v>
      </c>
      <c r="D27" s="12">
        <v>8</v>
      </c>
      <c r="E27" s="12">
        <v>1</v>
      </c>
      <c r="F27" s="12">
        <v>7</v>
      </c>
      <c r="G27" s="12" t="s">
        <v>50</v>
      </c>
      <c r="H27" s="13">
        <v>45804</v>
      </c>
      <c r="I27" s="13">
        <v>45940</v>
      </c>
      <c r="J27" s="12" t="s">
        <v>38</v>
      </c>
      <c r="K27" s="12" t="s">
        <v>154</v>
      </c>
      <c r="L27" s="12" t="s">
        <v>5</v>
      </c>
      <c r="M27" s="12" t="s">
        <v>143</v>
      </c>
      <c r="N27" s="13">
        <v>48497</v>
      </c>
      <c r="O27" s="49" t="s">
        <v>37</v>
      </c>
      <c r="P27" s="58">
        <f>D27*0.12</f>
        <v>0.96</v>
      </c>
    </row>
    <row r="28" spans="1:21" ht="15" customHeight="1" thickBot="1" x14ac:dyDescent="0.25">
      <c r="A28" s="10" t="s">
        <v>144</v>
      </c>
      <c r="B28" s="11" t="s">
        <v>144</v>
      </c>
      <c r="C28" s="12" t="s">
        <v>5</v>
      </c>
      <c r="D28" s="12">
        <v>5</v>
      </c>
      <c r="E28" s="12">
        <v>5</v>
      </c>
      <c r="F28" s="12">
        <v>0</v>
      </c>
      <c r="G28" s="12" t="s">
        <v>50</v>
      </c>
      <c r="H28" s="13">
        <v>45804</v>
      </c>
      <c r="I28" s="13">
        <v>45909</v>
      </c>
      <c r="J28" s="12" t="s">
        <v>153</v>
      </c>
      <c r="K28" s="12" t="s">
        <v>145</v>
      </c>
      <c r="L28" s="12" t="s">
        <v>18</v>
      </c>
      <c r="M28" s="12" t="s">
        <v>146</v>
      </c>
      <c r="N28" s="13">
        <v>48466</v>
      </c>
      <c r="O28" s="49" t="s">
        <v>5</v>
      </c>
      <c r="P28" s="58">
        <f>D27*0.12</f>
        <v>0.96</v>
      </c>
    </row>
    <row r="29" spans="1:21" ht="15" customHeight="1" thickBot="1" x14ac:dyDescent="0.25">
      <c r="A29" s="10" t="s">
        <v>147</v>
      </c>
      <c r="B29" s="11" t="s">
        <v>148</v>
      </c>
      <c r="C29" s="12" t="s">
        <v>5</v>
      </c>
      <c r="D29" s="12">
        <v>32</v>
      </c>
      <c r="E29" s="12">
        <v>1</v>
      </c>
      <c r="F29" s="12">
        <v>31</v>
      </c>
      <c r="G29" s="12" t="s">
        <v>50</v>
      </c>
      <c r="H29" s="13">
        <v>45790</v>
      </c>
      <c r="I29" s="13">
        <v>46034</v>
      </c>
      <c r="J29" s="12" t="s">
        <v>153</v>
      </c>
      <c r="K29" s="12" t="s">
        <v>155</v>
      </c>
      <c r="L29" s="12" t="s">
        <v>149</v>
      </c>
      <c r="M29" s="12">
        <v>3</v>
      </c>
      <c r="N29" s="13">
        <v>48591</v>
      </c>
      <c r="O29" s="49" t="s">
        <v>37</v>
      </c>
      <c r="P29" s="58">
        <f>D29*0.12</f>
        <v>3.84</v>
      </c>
    </row>
    <row r="30" spans="1:21" ht="13.5" customHeight="1" thickBot="1" x14ac:dyDescent="0.25">
      <c r="A30" s="10" t="s">
        <v>125</v>
      </c>
      <c r="B30" s="11" t="s">
        <v>156</v>
      </c>
      <c r="C30" s="12" t="s">
        <v>5</v>
      </c>
      <c r="D30" s="12">
        <v>27</v>
      </c>
      <c r="E30" s="12">
        <v>5</v>
      </c>
      <c r="F30" s="12">
        <f>D30-E30</f>
        <v>22</v>
      </c>
      <c r="G30" s="12" t="s">
        <v>50</v>
      </c>
      <c r="H30" s="13">
        <v>45161</v>
      </c>
      <c r="I30" s="13">
        <v>45469</v>
      </c>
      <c r="J30" s="12" t="s">
        <v>153</v>
      </c>
      <c r="K30" s="12" t="s">
        <v>126</v>
      </c>
      <c r="L30" s="12" t="s">
        <v>10</v>
      </c>
      <c r="M30" s="12" t="s">
        <v>127</v>
      </c>
      <c r="N30" s="13">
        <v>48025</v>
      </c>
      <c r="O30" s="49" t="s">
        <v>37</v>
      </c>
      <c r="P30" s="58">
        <f t="shared" ref="P30:P38" si="2">0.12*D30</f>
        <v>3.2399999999999998</v>
      </c>
    </row>
    <row r="31" spans="1:21" ht="13.5" thickBot="1" x14ac:dyDescent="0.25">
      <c r="A31" s="57" t="s">
        <v>121</v>
      </c>
      <c r="B31" s="11" t="s">
        <v>122</v>
      </c>
      <c r="C31" s="12" t="s">
        <v>5</v>
      </c>
      <c r="D31" s="12">
        <v>11</v>
      </c>
      <c r="E31" s="12">
        <v>5</v>
      </c>
      <c r="F31" s="12">
        <f>D31-E31</f>
        <v>6</v>
      </c>
      <c r="G31" s="12" t="s">
        <v>50</v>
      </c>
      <c r="H31" s="13">
        <v>45104</v>
      </c>
      <c r="I31" s="13">
        <v>45195</v>
      </c>
      <c r="J31" s="13">
        <v>45224</v>
      </c>
      <c r="K31" s="12" t="s">
        <v>123</v>
      </c>
      <c r="L31" s="12" t="s">
        <v>11</v>
      </c>
      <c r="M31" s="12" t="s">
        <v>124</v>
      </c>
      <c r="N31" s="13">
        <v>47022</v>
      </c>
      <c r="O31" s="49" t="s">
        <v>5</v>
      </c>
      <c r="P31" s="58">
        <f t="shared" si="2"/>
        <v>1.3199999999999998</v>
      </c>
    </row>
    <row r="32" spans="1:21" ht="13.5" thickBot="1" x14ac:dyDescent="0.25">
      <c r="A32" s="59" t="s">
        <v>92</v>
      </c>
      <c r="B32" s="60" t="s">
        <v>186</v>
      </c>
      <c r="C32" s="12" t="s">
        <v>5</v>
      </c>
      <c r="D32" s="12">
        <v>11</v>
      </c>
      <c r="E32" s="12">
        <v>11</v>
      </c>
      <c r="F32" s="12">
        <f>D32-E32</f>
        <v>0</v>
      </c>
      <c r="G32" s="12" t="s">
        <v>50</v>
      </c>
      <c r="H32" s="13">
        <v>44509</v>
      </c>
      <c r="I32" s="13">
        <v>44600</v>
      </c>
      <c r="J32" s="12" t="s">
        <v>38</v>
      </c>
      <c r="K32" s="12" t="s">
        <v>96</v>
      </c>
      <c r="L32" s="12" t="s">
        <v>18</v>
      </c>
      <c r="M32" s="12">
        <v>5</v>
      </c>
      <c r="N32" s="13">
        <v>46426</v>
      </c>
      <c r="O32" s="49" t="s">
        <v>5</v>
      </c>
      <c r="P32" s="58">
        <f t="shared" si="2"/>
        <v>1.3199999999999998</v>
      </c>
    </row>
    <row r="33" spans="1:21" s="45" customFormat="1" ht="15" customHeight="1" thickBot="1" x14ac:dyDescent="0.25">
      <c r="A33" s="10" t="s">
        <v>87</v>
      </c>
      <c r="B33" s="11" t="s">
        <v>84</v>
      </c>
      <c r="C33" s="12" t="s">
        <v>5</v>
      </c>
      <c r="D33" s="12">
        <v>40</v>
      </c>
      <c r="E33" s="12">
        <v>40</v>
      </c>
      <c r="F33" s="12">
        <v>0</v>
      </c>
      <c r="G33" s="12" t="s">
        <v>50</v>
      </c>
      <c r="H33" s="13">
        <v>44180</v>
      </c>
      <c r="I33" s="13">
        <v>44313</v>
      </c>
      <c r="J33" s="12" t="s">
        <v>38</v>
      </c>
      <c r="K33" s="12" t="s">
        <v>85</v>
      </c>
      <c r="L33" s="12" t="s">
        <v>6</v>
      </c>
      <c r="M33" s="12" t="s">
        <v>86</v>
      </c>
      <c r="N33" s="13">
        <v>46139</v>
      </c>
      <c r="O33" s="49" t="s">
        <v>12</v>
      </c>
      <c r="P33" s="58">
        <f>0.12*D33</f>
        <v>4.8</v>
      </c>
      <c r="Q33"/>
      <c r="R33"/>
      <c r="S33"/>
      <c r="T33"/>
      <c r="U33"/>
    </row>
    <row r="34" spans="1:21" s="45" customFormat="1" ht="15" customHeight="1" thickBot="1" x14ac:dyDescent="0.25">
      <c r="A34" s="10" t="s">
        <v>176</v>
      </c>
      <c r="B34" s="11" t="s">
        <v>177</v>
      </c>
      <c r="C34" s="12" t="s">
        <v>5</v>
      </c>
      <c r="D34" s="12">
        <v>13</v>
      </c>
      <c r="E34" s="12">
        <v>13</v>
      </c>
      <c r="F34" s="12">
        <v>0</v>
      </c>
      <c r="G34" s="12" t="s">
        <v>50</v>
      </c>
      <c r="H34" s="13">
        <v>44180</v>
      </c>
      <c r="I34" s="13">
        <v>44131</v>
      </c>
      <c r="J34" s="13">
        <v>44180</v>
      </c>
      <c r="K34" s="12" t="s">
        <v>178</v>
      </c>
      <c r="L34" s="12" t="s">
        <v>8</v>
      </c>
      <c r="M34" s="12" t="s">
        <v>179</v>
      </c>
      <c r="N34" s="13">
        <v>46006</v>
      </c>
      <c r="O34" s="49" t="s">
        <v>12</v>
      </c>
      <c r="P34" s="58">
        <v>1.6</v>
      </c>
      <c r="Q34"/>
      <c r="R34"/>
      <c r="S34"/>
      <c r="T34"/>
      <c r="U34"/>
    </row>
    <row r="35" spans="1:21" s="45" customFormat="1" ht="15" customHeight="1" thickBot="1" x14ac:dyDescent="0.25">
      <c r="A35" s="10" t="s">
        <v>82</v>
      </c>
      <c r="B35" s="11" t="s">
        <v>184</v>
      </c>
      <c r="C35" s="12" t="s">
        <v>5</v>
      </c>
      <c r="D35" s="12">
        <v>7</v>
      </c>
      <c r="E35" s="12">
        <v>0</v>
      </c>
      <c r="F35" s="12">
        <v>7</v>
      </c>
      <c r="G35" s="12" t="s">
        <v>50</v>
      </c>
      <c r="H35" s="13">
        <v>44313</v>
      </c>
      <c r="I35" s="13">
        <v>44222</v>
      </c>
      <c r="J35" s="13">
        <v>44313</v>
      </c>
      <c r="K35" s="12" t="s">
        <v>83</v>
      </c>
      <c r="L35" s="12" t="s">
        <v>30</v>
      </c>
      <c r="M35" s="12">
        <v>20</v>
      </c>
      <c r="N35" s="13">
        <v>46139</v>
      </c>
      <c r="O35" s="49" t="s">
        <v>5</v>
      </c>
      <c r="P35" s="58">
        <v>0.8</v>
      </c>
      <c r="Q35"/>
      <c r="R35"/>
      <c r="S35"/>
      <c r="T35"/>
      <c r="U35"/>
    </row>
    <row r="36" spans="1:21" s="48" customFormat="1" ht="15" customHeight="1" thickBot="1" x14ac:dyDescent="0.25">
      <c r="A36" s="10" t="s">
        <v>88</v>
      </c>
      <c r="B36" s="11" t="s">
        <v>73</v>
      </c>
      <c r="C36" s="12" t="s">
        <v>5</v>
      </c>
      <c r="D36" s="12">
        <v>18</v>
      </c>
      <c r="E36" s="12">
        <v>16</v>
      </c>
      <c r="F36" s="12">
        <f t="shared" ref="F36:F43" si="3">D36-E36</f>
        <v>2</v>
      </c>
      <c r="G36" s="12" t="s">
        <v>50</v>
      </c>
      <c r="H36" s="13">
        <v>44628</v>
      </c>
      <c r="I36" s="13">
        <v>44691</v>
      </c>
      <c r="J36" s="13">
        <v>44692</v>
      </c>
      <c r="K36" s="12" t="s">
        <v>97</v>
      </c>
      <c r="L36" s="12">
        <v>14</v>
      </c>
      <c r="M36" s="12" t="s">
        <v>74</v>
      </c>
      <c r="N36" s="13">
        <v>46517</v>
      </c>
      <c r="O36" s="49" t="s">
        <v>37</v>
      </c>
      <c r="P36" s="58">
        <f t="shared" si="2"/>
        <v>2.16</v>
      </c>
    </row>
    <row r="37" spans="1:21" s="45" customFormat="1" ht="13.5" thickBot="1" x14ac:dyDescent="0.25">
      <c r="A37" s="10" t="s">
        <v>60</v>
      </c>
      <c r="B37" s="11" t="s">
        <v>71</v>
      </c>
      <c r="C37" s="12" t="s">
        <v>8</v>
      </c>
      <c r="D37" s="12">
        <v>5</v>
      </c>
      <c r="E37" s="12">
        <v>5</v>
      </c>
      <c r="F37" s="12">
        <f t="shared" si="3"/>
        <v>0</v>
      </c>
      <c r="G37" s="2" t="s">
        <v>50</v>
      </c>
      <c r="H37" s="13">
        <v>43445</v>
      </c>
      <c r="I37" s="13">
        <v>43634</v>
      </c>
      <c r="J37" s="12" t="s">
        <v>38</v>
      </c>
      <c r="K37" s="12" t="s">
        <v>61</v>
      </c>
      <c r="L37" s="12" t="s">
        <v>62</v>
      </c>
      <c r="M37" s="12">
        <v>6</v>
      </c>
      <c r="N37" s="13">
        <v>45461</v>
      </c>
      <c r="O37" s="49" t="s">
        <v>12</v>
      </c>
      <c r="P37" s="58">
        <f t="shared" si="2"/>
        <v>0.6</v>
      </c>
    </row>
    <row r="38" spans="1:21" s="37" customFormat="1" ht="13.5" thickBot="1" x14ac:dyDescent="0.25">
      <c r="A38" s="10" t="s">
        <v>19</v>
      </c>
      <c r="B38" s="11" t="s">
        <v>58</v>
      </c>
      <c r="C38" s="12" t="s">
        <v>5</v>
      </c>
      <c r="D38" s="12">
        <v>17</v>
      </c>
      <c r="E38" s="5">
        <v>11</v>
      </c>
      <c r="F38" s="12">
        <f t="shared" si="3"/>
        <v>6</v>
      </c>
      <c r="G38" s="2" t="s">
        <v>50</v>
      </c>
      <c r="H38" s="6">
        <v>42836</v>
      </c>
      <c r="I38" s="13">
        <v>43056</v>
      </c>
      <c r="J38" s="13">
        <v>43110</v>
      </c>
      <c r="K38" s="12" t="s">
        <v>59</v>
      </c>
      <c r="L38" s="12" t="s">
        <v>11</v>
      </c>
      <c r="M38" s="12">
        <v>18</v>
      </c>
      <c r="N38" s="13">
        <v>44882</v>
      </c>
      <c r="O38" s="9" t="s">
        <v>12</v>
      </c>
      <c r="P38" s="58">
        <f t="shared" si="2"/>
        <v>2.04</v>
      </c>
    </row>
    <row r="39" spans="1:21" ht="13.5" thickBot="1" x14ac:dyDescent="0.25">
      <c r="A39" s="3" t="s">
        <v>45</v>
      </c>
      <c r="B39" s="3" t="s">
        <v>47</v>
      </c>
      <c r="C39" s="16" t="s">
        <v>5</v>
      </c>
      <c r="D39" s="5">
        <v>10</v>
      </c>
      <c r="E39" s="5">
        <v>10</v>
      </c>
      <c r="F39" s="12">
        <f t="shared" si="3"/>
        <v>0</v>
      </c>
      <c r="G39" s="2" t="s">
        <v>50</v>
      </c>
      <c r="H39" s="6">
        <v>39896</v>
      </c>
      <c r="I39" s="6">
        <v>40024</v>
      </c>
      <c r="J39" s="6">
        <v>40029</v>
      </c>
      <c r="K39" s="5" t="s">
        <v>48</v>
      </c>
      <c r="L39" s="5" t="s">
        <v>6</v>
      </c>
      <c r="M39" s="35" t="s">
        <v>46</v>
      </c>
      <c r="N39" s="17">
        <v>41485</v>
      </c>
      <c r="O39" s="9" t="s">
        <v>12</v>
      </c>
      <c r="P39" s="58">
        <f t="shared" ref="P39:P43" si="4">0.12*D39</f>
        <v>1.2</v>
      </c>
    </row>
    <row r="40" spans="1:21" ht="13.5" thickBot="1" x14ac:dyDescent="0.25">
      <c r="A40" s="3" t="s">
        <v>42</v>
      </c>
      <c r="B40" s="4" t="s">
        <v>44</v>
      </c>
      <c r="C40" s="12" t="s">
        <v>5</v>
      </c>
      <c r="D40" s="5">
        <v>9</v>
      </c>
      <c r="E40" s="5">
        <v>4</v>
      </c>
      <c r="F40" s="12">
        <f t="shared" si="3"/>
        <v>5</v>
      </c>
      <c r="G40" s="2" t="s">
        <v>50</v>
      </c>
      <c r="H40" s="6">
        <v>39378</v>
      </c>
      <c r="I40" s="38">
        <v>39499</v>
      </c>
      <c r="J40" s="39">
        <v>39499</v>
      </c>
      <c r="K40" s="40" t="s">
        <v>41</v>
      </c>
      <c r="L40" s="40" t="s">
        <v>11</v>
      </c>
      <c r="M40" s="40">
        <v>8</v>
      </c>
      <c r="N40" s="38">
        <v>40960</v>
      </c>
      <c r="O40" s="9" t="s">
        <v>5</v>
      </c>
      <c r="P40" s="58">
        <f t="shared" si="4"/>
        <v>1.08</v>
      </c>
    </row>
    <row r="41" spans="1:21" ht="13.5" thickBot="1" x14ac:dyDescent="0.25">
      <c r="A41" s="14" t="s">
        <v>28</v>
      </c>
      <c r="B41" s="15" t="s">
        <v>29</v>
      </c>
      <c r="C41" s="16" t="s">
        <v>5</v>
      </c>
      <c r="D41" s="16">
        <v>9</v>
      </c>
      <c r="E41" s="16">
        <v>9</v>
      </c>
      <c r="F41" s="12">
        <f t="shared" si="3"/>
        <v>0</v>
      </c>
      <c r="G41" s="2" t="s">
        <v>50</v>
      </c>
      <c r="H41" s="20">
        <v>38496</v>
      </c>
      <c r="I41" s="20">
        <v>38573</v>
      </c>
      <c r="J41" s="20">
        <v>38573</v>
      </c>
      <c r="K41" s="19" t="s">
        <v>31</v>
      </c>
      <c r="L41" s="19" t="s">
        <v>4</v>
      </c>
      <c r="M41" s="16">
        <v>16</v>
      </c>
      <c r="N41" s="41">
        <v>40034</v>
      </c>
      <c r="O41" s="9" t="s">
        <v>5</v>
      </c>
      <c r="P41" s="58">
        <f t="shared" si="4"/>
        <v>1.08</v>
      </c>
    </row>
    <row r="42" spans="1:21" s="34" customFormat="1" ht="13.5" thickBot="1" x14ac:dyDescent="0.25">
      <c r="A42" s="14" t="s">
        <v>27</v>
      </c>
      <c r="B42" s="15" t="s">
        <v>24</v>
      </c>
      <c r="C42" s="16" t="s">
        <v>5</v>
      </c>
      <c r="D42" s="16">
        <v>32</v>
      </c>
      <c r="E42" s="16">
        <v>31</v>
      </c>
      <c r="F42" s="12">
        <f t="shared" si="3"/>
        <v>1</v>
      </c>
      <c r="G42" s="2" t="s">
        <v>50</v>
      </c>
      <c r="H42" s="17">
        <v>38482</v>
      </c>
      <c r="I42" s="17">
        <v>38509</v>
      </c>
      <c r="J42" s="18">
        <v>38510</v>
      </c>
      <c r="K42" s="16" t="s">
        <v>25</v>
      </c>
      <c r="L42" s="16" t="s">
        <v>18</v>
      </c>
      <c r="M42" s="16">
        <v>21</v>
      </c>
      <c r="N42" s="13">
        <v>39970</v>
      </c>
      <c r="O42" s="9" t="s">
        <v>5</v>
      </c>
      <c r="P42" s="58">
        <f t="shared" si="4"/>
        <v>3.84</v>
      </c>
    </row>
    <row r="43" spans="1:21" ht="13.5" thickBot="1" x14ac:dyDescent="0.25">
      <c r="A43" s="14" t="s">
        <v>20</v>
      </c>
      <c r="B43" s="15" t="s">
        <v>21</v>
      </c>
      <c r="C43" s="16" t="s">
        <v>5</v>
      </c>
      <c r="D43" s="16">
        <v>4</v>
      </c>
      <c r="E43" s="16">
        <v>4</v>
      </c>
      <c r="F43" s="12">
        <f t="shared" si="3"/>
        <v>0</v>
      </c>
      <c r="G43" s="2" t="s">
        <v>50</v>
      </c>
      <c r="H43" s="20">
        <v>38160</v>
      </c>
      <c r="I43" s="20">
        <v>38258</v>
      </c>
      <c r="J43" s="20">
        <v>38264</v>
      </c>
      <c r="K43" s="19" t="s">
        <v>22</v>
      </c>
      <c r="L43" s="19" t="s">
        <v>6</v>
      </c>
      <c r="M43" s="19" t="s">
        <v>23</v>
      </c>
      <c r="N43" s="41">
        <v>39715</v>
      </c>
      <c r="O43" s="9" t="s">
        <v>12</v>
      </c>
      <c r="P43" s="58">
        <f t="shared" si="4"/>
        <v>0.48</v>
      </c>
    </row>
    <row r="44" spans="1:21" ht="14.25" thickBot="1" x14ac:dyDescent="0.25">
      <c r="A44" s="27" t="s">
        <v>68</v>
      </c>
      <c r="B44" s="28"/>
      <c r="C44" s="29"/>
      <c r="D44" s="29">
        <f>SUM(D26:D43)</f>
        <v>278</v>
      </c>
      <c r="E44" s="29">
        <f>SUM(E26:E43)</f>
        <v>171</v>
      </c>
      <c r="F44" s="29">
        <f>SUM(F26:F43)</f>
        <v>107</v>
      </c>
      <c r="G44" s="29">
        <f>SUM(G26:G43)</f>
        <v>0</v>
      </c>
      <c r="H44" s="30"/>
      <c r="I44" s="30"/>
      <c r="J44" s="30"/>
      <c r="K44" s="30"/>
      <c r="L44" s="30"/>
      <c r="M44" s="30"/>
      <c r="N44" s="62"/>
      <c r="O44" s="31"/>
      <c r="P44" s="47">
        <f>SUM(P26:P43)</f>
        <v>33.719999999999992</v>
      </c>
    </row>
    <row r="45" spans="1:21" ht="13.5" thickBot="1" x14ac:dyDescent="0.25">
      <c r="A45" s="24" t="s">
        <v>67</v>
      </c>
      <c r="B45" s="25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42"/>
      <c r="O45" s="26"/>
      <c r="P45" s="64"/>
    </row>
    <row r="46" spans="1:21" ht="13.5" thickBot="1" x14ac:dyDescent="0.25">
      <c r="A46" s="10" t="s">
        <v>119</v>
      </c>
      <c r="B46" s="11" t="s">
        <v>183</v>
      </c>
      <c r="C46" s="12" t="s">
        <v>5</v>
      </c>
      <c r="D46" s="12">
        <v>56</v>
      </c>
      <c r="E46" s="12">
        <v>0</v>
      </c>
      <c r="F46" s="12">
        <f>D46-E46</f>
        <v>56</v>
      </c>
      <c r="G46" s="12" t="s">
        <v>50</v>
      </c>
      <c r="H46" s="13">
        <v>45244</v>
      </c>
      <c r="I46" s="13">
        <v>45289</v>
      </c>
      <c r="J46" s="12" t="s">
        <v>38</v>
      </c>
      <c r="K46" s="12" t="s">
        <v>182</v>
      </c>
      <c r="L46" s="12" t="s">
        <v>5</v>
      </c>
      <c r="M46" s="12">
        <v>4</v>
      </c>
      <c r="N46" s="13">
        <v>47116</v>
      </c>
      <c r="O46" s="49" t="s">
        <v>37</v>
      </c>
      <c r="P46" s="58">
        <f>0.12*F46</f>
        <v>6.72</v>
      </c>
    </row>
    <row r="47" spans="1:21" ht="13.5" thickBot="1" x14ac:dyDescent="0.25">
      <c r="A47" s="3" t="s">
        <v>43</v>
      </c>
      <c r="B47" s="4" t="s">
        <v>49</v>
      </c>
      <c r="C47" s="5" t="s">
        <v>5</v>
      </c>
      <c r="D47" s="5">
        <v>72</v>
      </c>
      <c r="E47" s="5">
        <v>69</v>
      </c>
      <c r="F47" s="12">
        <v>3</v>
      </c>
      <c r="G47" s="2" t="s">
        <v>50</v>
      </c>
      <c r="H47" s="6">
        <v>39091</v>
      </c>
      <c r="I47" s="6">
        <v>39133</v>
      </c>
      <c r="J47" s="6">
        <v>39133</v>
      </c>
      <c r="K47" s="5" t="s">
        <v>51</v>
      </c>
      <c r="L47" s="5" t="s">
        <v>5</v>
      </c>
      <c r="M47" s="5">
        <v>4</v>
      </c>
      <c r="N47" s="6">
        <v>40594</v>
      </c>
      <c r="O47" s="9" t="s">
        <v>37</v>
      </c>
      <c r="P47" s="9">
        <f>0.12*72</f>
        <v>8.64</v>
      </c>
    </row>
    <row r="48" spans="1:21" ht="13.5" customHeight="1" thickBot="1" x14ac:dyDescent="0.25">
      <c r="A48" s="27" t="s">
        <v>34</v>
      </c>
      <c r="B48" s="28"/>
      <c r="C48" s="29"/>
      <c r="D48" s="29">
        <f>SUM(D46:D47)</f>
        <v>128</v>
      </c>
      <c r="E48" s="29">
        <f>SUM(E46:E47)</f>
        <v>69</v>
      </c>
      <c r="F48" s="29">
        <f>SUM(F46:F47)</f>
        <v>59</v>
      </c>
      <c r="G48" s="29">
        <f>SUM(G46:G47)</f>
        <v>0</v>
      </c>
      <c r="H48" s="30"/>
      <c r="I48" s="30"/>
      <c r="J48" s="30"/>
      <c r="K48" s="30"/>
      <c r="L48" s="30"/>
      <c r="M48" s="30"/>
      <c r="N48" s="62"/>
      <c r="O48" s="31"/>
      <c r="P48" s="62"/>
    </row>
    <row r="49" spans="1:16" ht="13.5" thickBot="1" x14ac:dyDescent="0.25">
      <c r="A49" s="7" t="s">
        <v>13</v>
      </c>
      <c r="B49" s="8"/>
      <c r="C49" s="22"/>
      <c r="D49" s="1">
        <f>SUM(D48,D44,D24,D15)</f>
        <v>1859</v>
      </c>
      <c r="E49" s="1">
        <f>SUM(E48,E44,E24,E15)</f>
        <v>719</v>
      </c>
      <c r="F49" s="1">
        <f>SUM(F48,F44,F24,F15)</f>
        <v>1146</v>
      </c>
      <c r="G49" s="1">
        <f>SUM(G48,G44,G24,G15)</f>
        <v>154</v>
      </c>
      <c r="H49" s="8"/>
      <c r="I49" s="22"/>
      <c r="J49" s="22"/>
      <c r="K49" s="70"/>
      <c r="L49" s="8"/>
      <c r="M49" s="8"/>
      <c r="N49" s="22"/>
      <c r="O49" s="8"/>
      <c r="P49" s="33"/>
    </row>
    <row r="50" spans="1:16" s="37" customFormat="1" x14ac:dyDescent="0.2">
      <c r="A50" s="56"/>
      <c r="B50"/>
      <c r="C50" s="21"/>
      <c r="D50"/>
      <c r="E50"/>
      <c r="F50"/>
      <c r="G50"/>
      <c r="H50"/>
      <c r="I50" s="21"/>
      <c r="J50" s="21"/>
      <c r="L50"/>
      <c r="M50"/>
      <c r="N50" s="21"/>
      <c r="O50"/>
      <c r="P50" s="21"/>
    </row>
    <row r="51" spans="1:16" x14ac:dyDescent="0.2">
      <c r="A51" s="56"/>
    </row>
    <row r="52" spans="1:16" x14ac:dyDescent="0.2">
      <c r="A52" s="56"/>
    </row>
    <row r="53" spans="1:16" x14ac:dyDescent="0.2">
      <c r="A53" s="56"/>
    </row>
    <row r="54" spans="1:16" x14ac:dyDescent="0.2">
      <c r="A54" s="56"/>
    </row>
  </sheetData>
  <phoneticPr fontId="8" type="noConversion"/>
  <pageMargins left="0.25" right="0.25" top="0.75" bottom="0.75" header="0.3" footer="0.3"/>
  <pageSetup scale="52" orientation="landscape" r:id="rId1"/>
  <headerFooter alignWithMargins="0">
    <oddHeader>&amp;LPLANNING BOARD APPROVED PROJECTS&amp;R&amp;D</oddHeader>
    <oddFooter xml:space="preserve">&amp;L* Built or permit issued and unit under construction&amp;CA:Apt, H:House, C:Condo, M: Mixed Use&amp;R** Students are estimated based upon multipliers. THERE IS NO GUARANTEE TO THESE NUMBERS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2B80D-CB72-43B4-B301-9E04F329FE79}">
  <dimension ref="A1:U6"/>
  <sheetViews>
    <sheetView zoomScaleNormal="100" workbookViewId="0">
      <selection activeCell="M30" sqref="M30"/>
    </sheetView>
  </sheetViews>
  <sheetFormatPr defaultRowHeight="12.75" x14ac:dyDescent="0.2"/>
  <cols>
    <col min="1" max="1" width="21.7109375" customWidth="1"/>
    <col min="2" max="2" width="15.42578125" bestFit="1" customWidth="1"/>
  </cols>
  <sheetData>
    <row r="1" spans="1:21" ht="32.25" customHeight="1" thickBot="1" x14ac:dyDescent="0.25">
      <c r="A1" s="81" t="s">
        <v>0</v>
      </c>
      <c r="B1" s="82" t="s">
        <v>52</v>
      </c>
      <c r="C1" s="81" t="s">
        <v>140</v>
      </c>
      <c r="D1" s="82" t="s">
        <v>14</v>
      </c>
      <c r="E1" s="83" t="s">
        <v>16</v>
      </c>
      <c r="F1" s="81" t="s">
        <v>128</v>
      </c>
      <c r="G1" s="85" t="s">
        <v>35</v>
      </c>
      <c r="H1" s="85" t="s">
        <v>40</v>
      </c>
      <c r="I1" s="82" t="s">
        <v>26</v>
      </c>
      <c r="J1" s="86" t="s">
        <v>1</v>
      </c>
      <c r="K1" s="82" t="s">
        <v>2</v>
      </c>
      <c r="L1" s="82" t="s">
        <v>3</v>
      </c>
      <c r="M1" s="84" t="s">
        <v>17</v>
      </c>
      <c r="N1" s="84" t="s">
        <v>36</v>
      </c>
      <c r="O1" s="82" t="s">
        <v>39</v>
      </c>
    </row>
    <row r="2" spans="1:21" ht="12.75" customHeight="1" thickBot="1" x14ac:dyDescent="0.25">
      <c r="A2" s="80" t="s">
        <v>56</v>
      </c>
      <c r="B2" s="32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21" s="54" customFormat="1" ht="12.75" customHeight="1" thickBot="1" x14ac:dyDescent="0.25">
      <c r="A3" s="50" t="s">
        <v>75</v>
      </c>
      <c r="B3" s="51" t="s">
        <v>72</v>
      </c>
      <c r="C3" s="52" t="s">
        <v>4</v>
      </c>
      <c r="D3" s="5">
        <v>10</v>
      </c>
      <c r="E3" s="5">
        <v>10</v>
      </c>
      <c r="F3" s="2" t="s">
        <v>50</v>
      </c>
      <c r="G3" s="53">
        <v>44014</v>
      </c>
      <c r="H3" s="53">
        <v>43859</v>
      </c>
      <c r="I3" s="52" t="s">
        <v>38</v>
      </c>
      <c r="J3" s="12" t="s">
        <v>76</v>
      </c>
      <c r="K3" s="12">
        <v>31</v>
      </c>
      <c r="L3" s="12">
        <v>7</v>
      </c>
      <c r="M3" s="13">
        <v>45840</v>
      </c>
      <c r="N3" s="44" t="s">
        <v>5</v>
      </c>
      <c r="O3" s="46">
        <f>D3*0.03</f>
        <v>0.3</v>
      </c>
      <c r="P3"/>
      <c r="Q3"/>
      <c r="R3"/>
      <c r="S3"/>
      <c r="T3"/>
      <c r="U3"/>
    </row>
    <row r="4" spans="1:21" ht="13.5" thickBot="1" x14ac:dyDescent="0.25">
      <c r="A4" s="14" t="s">
        <v>69</v>
      </c>
      <c r="B4" s="15" t="s">
        <v>70</v>
      </c>
      <c r="C4" s="5" t="s">
        <v>4</v>
      </c>
      <c r="D4" s="5">
        <v>32</v>
      </c>
      <c r="E4" s="5">
        <v>32</v>
      </c>
      <c r="F4" s="2" t="s">
        <v>50</v>
      </c>
      <c r="G4" s="17">
        <v>43417</v>
      </c>
      <c r="H4" s="17">
        <v>43627</v>
      </c>
      <c r="I4" s="6" t="s">
        <v>38</v>
      </c>
      <c r="J4" s="16" t="s">
        <v>175</v>
      </c>
      <c r="K4" s="16">
        <v>24</v>
      </c>
      <c r="L4" s="16">
        <v>114</v>
      </c>
      <c r="M4" s="13">
        <v>45454</v>
      </c>
      <c r="N4" s="40" t="s">
        <v>5</v>
      </c>
      <c r="O4" s="55">
        <f>0.12*D4</f>
        <v>3.84</v>
      </c>
    </row>
    <row r="5" spans="1:21" ht="13.5" thickBot="1" x14ac:dyDescent="0.25">
      <c r="A5" s="10" t="s">
        <v>54</v>
      </c>
      <c r="B5" s="11" t="s">
        <v>53</v>
      </c>
      <c r="C5" s="12" t="s">
        <v>5</v>
      </c>
      <c r="D5" s="5">
        <v>11</v>
      </c>
      <c r="E5" s="5">
        <v>11</v>
      </c>
      <c r="F5" s="2" t="s">
        <v>50</v>
      </c>
      <c r="G5" s="13">
        <v>41205</v>
      </c>
      <c r="H5" s="13">
        <v>41485</v>
      </c>
      <c r="I5" s="13">
        <v>41487</v>
      </c>
      <c r="J5" s="12" t="s">
        <v>55</v>
      </c>
      <c r="K5" s="12">
        <v>11</v>
      </c>
      <c r="L5" s="12">
        <v>16</v>
      </c>
      <c r="M5" s="13">
        <v>43311</v>
      </c>
      <c r="N5" s="9" t="s">
        <v>37</v>
      </c>
      <c r="O5" s="58">
        <f>0.12*D5</f>
        <v>1.3199999999999998</v>
      </c>
    </row>
    <row r="6" spans="1:21" ht="13.5" thickBot="1" x14ac:dyDescent="0.25">
      <c r="A6" s="7" t="s">
        <v>187</v>
      </c>
      <c r="B6" s="8"/>
      <c r="C6" s="8"/>
      <c r="D6" s="5">
        <f>SUM(D3:D5)</f>
        <v>53</v>
      </c>
      <c r="E6" s="5">
        <f>SUM(E3:E5)</f>
        <v>53</v>
      </c>
      <c r="F6" s="8"/>
      <c r="G6" s="8"/>
      <c r="H6" s="8"/>
      <c r="I6" s="8"/>
      <c r="J6" s="8"/>
      <c r="K6" s="8"/>
      <c r="L6" s="8"/>
      <c r="M6" s="8"/>
      <c r="N6" s="8"/>
      <c r="O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Approved</vt:lpstr>
      <vt:lpstr>Expired</vt:lpstr>
    </vt:vector>
  </TitlesOfParts>
  <Company>City of Dover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Parker</dc:creator>
  <cp:lastModifiedBy>Galloway-Burke, Abigail</cp:lastModifiedBy>
  <cp:lastPrinted>2025-08-12T18:22:58Z</cp:lastPrinted>
  <dcterms:created xsi:type="dcterms:W3CDTF">2004-10-13T13:30:45Z</dcterms:created>
  <dcterms:modified xsi:type="dcterms:W3CDTF">2026-02-27T18:41:52Z</dcterms:modified>
</cp:coreProperties>
</file>